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vandromuller\Desktop\Apresentação - DESMEMBRAMENTOS\"/>
    </mc:Choice>
  </mc:AlternateContent>
  <bookViews>
    <workbookView xWindow="0" yWindow="0" windowWidth="28800" windowHeight="12300"/>
  </bookViews>
  <sheets>
    <sheet name="Aplicação do Art 41 § 1º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7" i="7" l="1"/>
  <c r="H35" i="7"/>
  <c r="K7" i="7" l="1"/>
  <c r="G57" i="7" l="1"/>
  <c r="F57" i="7"/>
  <c r="E57" i="7"/>
  <c r="D57" i="7"/>
  <c r="G35" i="7"/>
  <c r="F35" i="7"/>
  <c r="E35" i="7"/>
  <c r="D35" i="7"/>
  <c r="G13" i="7"/>
  <c r="F13" i="7"/>
  <c r="E13" i="7"/>
  <c r="D13" i="7"/>
  <c r="I8" i="7"/>
  <c r="H13" i="7" s="1"/>
  <c r="I13" i="7" s="1"/>
  <c r="E27" i="7" l="1"/>
  <c r="D27" i="7" l="1"/>
  <c r="B2" i="7"/>
  <c r="L7" i="7" l="1"/>
  <c r="I4" i="7"/>
  <c r="I3" i="7"/>
  <c r="L3" i="7" s="1"/>
  <c r="H8" i="7" s="1"/>
  <c r="F62" i="7" l="1"/>
  <c r="F71" i="7"/>
  <c r="E71" i="7"/>
  <c r="D71" i="7"/>
  <c r="E62" i="7"/>
  <c r="D62" i="7"/>
  <c r="D69" i="7"/>
  <c r="E66" i="7"/>
  <c r="E64" i="7"/>
  <c r="E40" i="7"/>
  <c r="D40" i="7"/>
  <c r="F66" i="7" l="1"/>
  <c r="F69" i="7"/>
  <c r="F64" i="7"/>
  <c r="E69" i="7"/>
  <c r="D64" i="7"/>
  <c r="D66" i="7"/>
  <c r="E49" i="7"/>
  <c r="D49" i="7"/>
  <c r="D44" i="7" l="1"/>
  <c r="D47" i="7"/>
  <c r="E47" i="7"/>
  <c r="E44" i="7"/>
  <c r="D42" i="7"/>
  <c r="E42" i="7"/>
  <c r="D22" i="7" l="1"/>
  <c r="E22" i="7"/>
  <c r="E25" i="7" l="1"/>
  <c r="D25" i="7"/>
  <c r="E20" i="7"/>
  <c r="D20" i="7"/>
  <c r="D26" i="7" l="1"/>
  <c r="E26" i="7" l="1"/>
  <c r="E28" i="7" s="1"/>
  <c r="D28" i="7"/>
  <c r="D30" i="7" s="1"/>
  <c r="E30" i="7" l="1"/>
  <c r="I35" i="7"/>
  <c r="D48" i="7"/>
  <c r="D50" i="7" s="1"/>
  <c r="E48" i="7"/>
  <c r="E50" i="7" s="1"/>
  <c r="E31" i="7" l="1"/>
  <c r="D31" i="7"/>
  <c r="D52" i="7" l="1"/>
  <c r="E52" i="7"/>
  <c r="I57" i="7" s="1"/>
  <c r="F70" i="7" l="1"/>
  <c r="F72" i="7" s="1"/>
  <c r="F74" i="7" s="1"/>
  <c r="F75" i="7" s="1"/>
  <c r="E70" i="7"/>
  <c r="E72" i="7" s="1"/>
  <c r="E74" i="7" s="1"/>
  <c r="E75" i="7" s="1"/>
  <c r="D70" i="7"/>
  <c r="D72" i="7" s="1"/>
  <c r="D74" i="7" s="1"/>
  <c r="D75" i="7" s="1"/>
  <c r="E53" i="7"/>
  <c r="D53" i="7"/>
</calcChain>
</file>

<file path=xl/sharedStrings.xml><?xml version="1.0" encoding="utf-8"?>
<sst xmlns="http://schemas.openxmlformats.org/spreadsheetml/2006/main" count="136" uniqueCount="39">
  <si>
    <t>APP</t>
  </si>
  <si>
    <t>ARL</t>
  </si>
  <si>
    <t>AVN</t>
  </si>
  <si>
    <t>CERRADO</t>
  </si>
  <si>
    <t>FLORESTA</t>
  </si>
  <si>
    <t>AC</t>
  </si>
  <si>
    <t>AUAS</t>
  </si>
  <si>
    <t>ÁREA DO IMÓVEL ORIGINAL</t>
  </si>
  <si>
    <t>Analista</t>
  </si>
  <si>
    <t>Nº do CAR</t>
  </si>
  <si>
    <t>AIR</t>
  </si>
  <si>
    <t>hectares</t>
  </si>
  <si>
    <t>%</t>
  </si>
  <si>
    <t>Quantitativo (ha)</t>
  </si>
  <si>
    <t>ARL Cerrado (ha)</t>
  </si>
  <si>
    <t>ARL Floresta (ha)</t>
  </si>
  <si>
    <t>Área de Reserva Legal                                              para o Imóvel Original</t>
  </si>
  <si>
    <t>Percentual de ARL aplicado (%)</t>
  </si>
  <si>
    <t>PASSÍVEL</t>
  </si>
  <si>
    <t xml:space="preserve">DÉFICIT (ha) </t>
  </si>
  <si>
    <t>a compensar</t>
  </si>
  <si>
    <t>a recuperar</t>
  </si>
  <si>
    <t>ARL % Final</t>
  </si>
  <si>
    <t>ARL % Original</t>
  </si>
  <si>
    <t>DÉFICIT</t>
  </si>
  <si>
    <t>TOTAL</t>
  </si>
  <si>
    <t>Matrícula</t>
  </si>
  <si>
    <t>SITUAÇÃO NO ANO DE 2000</t>
  </si>
  <si>
    <t>Fulano</t>
  </si>
  <si>
    <t>A</t>
  </si>
  <si>
    <t>MTXXXXXX/20XX</t>
  </si>
  <si>
    <t>C</t>
  </si>
  <si>
    <t>B</t>
  </si>
  <si>
    <t>SITUAÇÃO EM 2022 - 2º DESMEMBRAMENTO (ÁREA B)</t>
  </si>
  <si>
    <t>SITUAÇÃO EM 2020 - 1º DESMEMBRAMENTO (ÁREA ORIGINAL)</t>
  </si>
  <si>
    <t>D</t>
  </si>
  <si>
    <t>SITUAÇÃO EM 2026 - 3º DESMEMBRAMENTO (ÁREA D)</t>
  </si>
  <si>
    <t>Beltrano</t>
  </si>
  <si>
    <t>ARL - Art. 41 (§ 1º)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</si>
</sst>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CC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D0C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B9B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</fills>
  <borders count="84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theme="0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theme="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theme="0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theme="0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0">
    <xf numFmtId="0" fontId="0" fillId="0" borderId="0" xfId="0"/>
    <xf numFmtId="164" fontId="1" fillId="0" borderId="0" xfId="0" applyNumberFormat="1" applyFont="1" applyFill="1" applyAlignment="1"/>
    <xf numFmtId="0" fontId="0" fillId="0" borderId="0" xfId="0" applyFont="1"/>
    <xf numFmtId="164" fontId="0" fillId="0" borderId="0" xfId="0" applyNumberFormat="1" applyFont="1" applyAlignment="1">
      <alignment horizontal="center"/>
    </xf>
    <xf numFmtId="164" fontId="0" fillId="0" borderId="0" xfId="0" applyNumberFormat="1" applyFont="1"/>
    <xf numFmtId="4" fontId="0" fillId="0" borderId="0" xfId="0" applyNumberFormat="1" applyFont="1" applyAlignment="1"/>
    <xf numFmtId="4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164" fontId="2" fillId="0" borderId="0" xfId="0" applyNumberFormat="1" applyFont="1" applyFill="1"/>
    <xf numFmtId="164" fontId="0" fillId="0" borderId="0" xfId="0" applyNumberFormat="1" applyFont="1" applyFill="1"/>
    <xf numFmtId="164" fontId="0" fillId="0" borderId="0" xfId="0" applyNumberFormat="1" applyFont="1" applyFill="1" applyBorder="1"/>
    <xf numFmtId="4" fontId="0" fillId="0" borderId="0" xfId="0" applyNumberFormat="1" applyFill="1"/>
    <xf numFmtId="0" fontId="0" fillId="0" borderId="0" xfId="0" applyFill="1"/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164" fontId="0" fillId="7" borderId="3" xfId="0" applyNumberFormat="1" applyFont="1" applyFill="1" applyBorder="1"/>
    <xf numFmtId="164" fontId="0" fillId="8" borderId="13" xfId="0" applyNumberFormat="1" applyFont="1" applyFill="1" applyBorder="1"/>
    <xf numFmtId="164" fontId="0" fillId="4" borderId="2" xfId="0" applyNumberFormat="1" applyFont="1" applyFill="1" applyBorder="1"/>
    <xf numFmtId="164" fontId="0" fillId="5" borderId="3" xfId="0" applyNumberFormat="1" applyFont="1" applyFill="1" applyBorder="1"/>
    <xf numFmtId="4" fontId="0" fillId="13" borderId="14" xfId="0" applyNumberFormat="1" applyFill="1" applyBorder="1"/>
    <xf numFmtId="164" fontId="0" fillId="0" borderId="24" xfId="0" applyNumberFormat="1" applyFont="1" applyBorder="1"/>
    <xf numFmtId="0" fontId="2" fillId="12" borderId="27" xfId="0" applyFont="1" applyFill="1" applyBorder="1" applyAlignment="1">
      <alignment horizontal="center"/>
    </xf>
    <xf numFmtId="164" fontId="2" fillId="8" borderId="27" xfId="0" applyNumberFormat="1" applyFont="1" applyFill="1" applyBorder="1" applyAlignment="1">
      <alignment horizontal="center"/>
    </xf>
    <xf numFmtId="164" fontId="2" fillId="0" borderId="27" xfId="0" applyNumberFormat="1" applyFont="1" applyBorder="1" applyAlignment="1">
      <alignment horizontal="center"/>
    </xf>
    <xf numFmtId="164" fontId="2" fillId="9" borderId="27" xfId="0" applyNumberFormat="1" applyFont="1" applyFill="1" applyBorder="1" applyAlignment="1">
      <alignment horizontal="center"/>
    </xf>
    <xf numFmtId="4" fontId="2" fillId="7" borderId="30" xfId="0" applyNumberFormat="1" applyFont="1" applyFill="1" applyBorder="1" applyAlignment="1">
      <alignment horizontal="center"/>
    </xf>
    <xf numFmtId="164" fontId="0" fillId="7" borderId="8" xfId="0" applyNumberFormat="1" applyFont="1" applyFill="1" applyBorder="1"/>
    <xf numFmtId="164" fontId="0" fillId="8" borderId="24" xfId="0" applyNumberFormat="1" applyFont="1" applyFill="1" applyBorder="1"/>
    <xf numFmtId="164" fontId="0" fillId="9" borderId="24" xfId="0" applyNumberFormat="1" applyFont="1" applyFill="1" applyBorder="1"/>
    <xf numFmtId="4" fontId="0" fillId="7" borderId="12" xfId="0" applyNumberFormat="1" applyFont="1" applyFill="1" applyBorder="1"/>
    <xf numFmtId="4" fontId="0" fillId="0" borderId="14" xfId="0" applyNumberFormat="1" applyFont="1" applyBorder="1"/>
    <xf numFmtId="164" fontId="2" fillId="9" borderId="6" xfId="0" applyNumberFormat="1" applyFont="1" applyFill="1" applyBorder="1" applyAlignment="1">
      <alignment horizontal="center"/>
    </xf>
    <xf numFmtId="164" fontId="0" fillId="7" borderId="6" xfId="0" applyNumberFormat="1" applyFont="1" applyFill="1" applyBorder="1"/>
    <xf numFmtId="4" fontId="0" fillId="7" borderId="35" xfId="0" applyNumberFormat="1" applyFont="1" applyFill="1" applyBorder="1"/>
    <xf numFmtId="164" fontId="0" fillId="8" borderId="33" xfId="0" applyNumberFormat="1" applyFont="1" applyFill="1" applyBorder="1"/>
    <xf numFmtId="4" fontId="0" fillId="0" borderId="32" xfId="0" applyNumberFormat="1" applyFont="1" applyBorder="1"/>
    <xf numFmtId="164" fontId="0" fillId="4" borderId="34" xfId="0" applyNumberFormat="1" applyFont="1" applyFill="1" applyBorder="1"/>
    <xf numFmtId="164" fontId="0" fillId="5" borderId="6" xfId="0" applyNumberFormat="1" applyFont="1" applyFill="1" applyBorder="1"/>
    <xf numFmtId="4" fontId="0" fillId="13" borderId="32" xfId="0" applyNumberFormat="1" applyFill="1" applyBorder="1"/>
    <xf numFmtId="4" fontId="1" fillId="2" borderId="37" xfId="0" applyNumberFormat="1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164" fontId="0" fillId="0" borderId="0" xfId="0" applyNumberFormat="1" applyFont="1" applyFill="1" applyAlignment="1">
      <alignment horizontal="center"/>
    </xf>
    <xf numFmtId="0" fontId="2" fillId="0" borderId="48" xfId="0" applyFont="1" applyFill="1" applyBorder="1" applyAlignment="1">
      <alignment horizontal="center"/>
    </xf>
    <xf numFmtId="164" fontId="2" fillId="0" borderId="48" xfId="0" applyNumberFormat="1" applyFont="1" applyFill="1" applyBorder="1" applyAlignment="1">
      <alignment horizontal="right"/>
    </xf>
    <xf numFmtId="0" fontId="2" fillId="0" borderId="50" xfId="0" applyFont="1" applyFill="1" applyBorder="1" applyAlignment="1">
      <alignment horizontal="center"/>
    </xf>
    <xf numFmtId="164" fontId="2" fillId="0" borderId="50" xfId="0" applyNumberFormat="1" applyFont="1" applyFill="1" applyBorder="1" applyAlignment="1">
      <alignment horizontal="right"/>
    </xf>
    <xf numFmtId="0" fontId="0" fillId="14" borderId="41" xfId="0" applyFill="1" applyBorder="1" applyAlignment="1">
      <alignment horizontal="center"/>
    </xf>
    <xf numFmtId="164" fontId="0" fillId="14" borderId="46" xfId="0" applyNumberFormat="1" applyFont="1" applyFill="1" applyBorder="1" applyAlignment="1">
      <alignment horizontal="right"/>
    </xf>
    <xf numFmtId="0" fontId="0" fillId="15" borderId="43" xfId="0" applyFill="1" applyBorder="1" applyAlignment="1">
      <alignment horizontal="center"/>
    </xf>
    <xf numFmtId="164" fontId="0" fillId="15" borderId="47" xfId="0" applyNumberFormat="1" applyFont="1" applyFill="1" applyBorder="1" applyAlignment="1">
      <alignment horizontal="right"/>
    </xf>
    <xf numFmtId="164" fontId="2" fillId="10" borderId="40" xfId="0" applyNumberFormat="1" applyFont="1" applyFill="1" applyBorder="1" applyAlignment="1">
      <alignment horizontal="center"/>
    </xf>
    <xf numFmtId="164" fontId="2" fillId="11" borderId="42" xfId="0" applyNumberFormat="1" applyFont="1" applyFill="1" applyBorder="1" applyAlignment="1">
      <alignment horizontal="center"/>
    </xf>
    <xf numFmtId="0" fontId="0" fillId="0" borderId="56" xfId="0" applyFont="1" applyBorder="1" applyAlignment="1">
      <alignment horizontal="center"/>
    </xf>
    <xf numFmtId="164" fontId="2" fillId="6" borderId="3" xfId="0" applyNumberFormat="1" applyFont="1" applyFill="1" applyBorder="1"/>
    <xf numFmtId="164" fontId="2" fillId="6" borderId="6" xfId="0" applyNumberFormat="1" applyFont="1" applyFill="1" applyBorder="1"/>
    <xf numFmtId="164" fontId="3" fillId="16" borderId="0" xfId="0" applyNumberFormat="1" applyFont="1" applyFill="1" applyBorder="1"/>
    <xf numFmtId="164" fontId="3" fillId="16" borderId="36" xfId="0" applyNumberFormat="1" applyFont="1" applyFill="1" applyBorder="1"/>
    <xf numFmtId="164" fontId="0" fillId="18" borderId="3" xfId="0" applyNumberFormat="1" applyFont="1" applyFill="1" applyBorder="1"/>
    <xf numFmtId="164" fontId="2" fillId="13" borderId="9" xfId="0" applyNumberFormat="1" applyFont="1" applyFill="1" applyBorder="1" applyAlignment="1">
      <alignment horizontal="center"/>
    </xf>
    <xf numFmtId="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64" fontId="2" fillId="0" borderId="0" xfId="0" applyNumberFormat="1" applyFont="1" applyFill="1" applyBorder="1"/>
    <xf numFmtId="4" fontId="0" fillId="0" borderId="0" xfId="0" applyNumberFormat="1" applyFont="1" applyFill="1" applyBorder="1"/>
    <xf numFmtId="164" fontId="3" fillId="0" borderId="0" xfId="0" applyNumberFormat="1" applyFont="1" applyFill="1" applyBorder="1"/>
    <xf numFmtId="4" fontId="0" fillId="0" borderId="0" xfId="0" applyNumberFormat="1" applyFill="1" applyBorder="1"/>
    <xf numFmtId="0" fontId="1" fillId="2" borderId="58" xfId="0" applyFont="1" applyFill="1" applyBorder="1" applyAlignment="1">
      <alignment horizontal="center"/>
    </xf>
    <xf numFmtId="0" fontId="0" fillId="0" borderId="62" xfId="0" applyFont="1" applyBorder="1" applyAlignment="1">
      <alignment horizontal="center"/>
    </xf>
    <xf numFmtId="164" fontId="0" fillId="17" borderId="61" xfId="0" applyNumberFormat="1" applyFont="1" applyFill="1" applyBorder="1"/>
    <xf numFmtId="164" fontId="0" fillId="17" borderId="60" xfId="0" applyNumberFormat="1" applyFont="1" applyFill="1" applyBorder="1"/>
    <xf numFmtId="164" fontId="0" fillId="19" borderId="2" xfId="0" applyNumberFormat="1" applyFont="1" applyFill="1" applyBorder="1"/>
    <xf numFmtId="164" fontId="2" fillId="19" borderId="31" xfId="0" applyNumberFormat="1" applyFont="1" applyFill="1" applyBorder="1" applyAlignment="1">
      <alignment horizontal="center"/>
    </xf>
    <xf numFmtId="164" fontId="0" fillId="19" borderId="32" xfId="0" applyNumberFormat="1" applyFont="1" applyFill="1" applyBorder="1"/>
    <xf numFmtId="0" fontId="0" fillId="0" borderId="63" xfId="0" applyFont="1" applyBorder="1" applyAlignment="1">
      <alignment horizontal="center"/>
    </xf>
    <xf numFmtId="0" fontId="0" fillId="0" borderId="66" xfId="0" applyFont="1" applyBorder="1" applyAlignment="1">
      <alignment horizontal="center"/>
    </xf>
    <xf numFmtId="164" fontId="0" fillId="12" borderId="64" xfId="0" applyNumberFormat="1" applyFont="1" applyFill="1" applyBorder="1"/>
    <xf numFmtId="164" fontId="0" fillId="12" borderId="65" xfId="0" applyNumberFormat="1" applyFont="1" applyFill="1" applyBorder="1"/>
    <xf numFmtId="164" fontId="0" fillId="12" borderId="24" xfId="0" applyNumberFormat="1" applyFill="1" applyBorder="1"/>
    <xf numFmtId="2" fontId="0" fillId="12" borderId="23" xfId="0" applyNumberFormat="1" applyFill="1" applyBorder="1"/>
    <xf numFmtId="2" fontId="0" fillId="12" borderId="33" xfId="0" applyNumberFormat="1" applyFill="1" applyBorder="1"/>
    <xf numFmtId="0" fontId="0" fillId="0" borderId="67" xfId="0" applyFont="1" applyBorder="1" applyAlignment="1">
      <alignment horizontal="center"/>
    </xf>
    <xf numFmtId="164" fontId="2" fillId="0" borderId="48" xfId="0" applyNumberFormat="1" applyFont="1" applyFill="1" applyBorder="1"/>
    <xf numFmtId="164" fontId="2" fillId="0" borderId="50" xfId="0" applyNumberFormat="1" applyFont="1" applyFill="1" applyBorder="1"/>
    <xf numFmtId="164" fontId="0" fillId="18" borderId="6" xfId="0" applyNumberFormat="1" applyFont="1" applyFill="1" applyBorder="1"/>
    <xf numFmtId="0" fontId="2" fillId="0" borderId="2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2" fontId="0" fillId="0" borderId="0" xfId="0" applyNumberFormat="1" applyFill="1" applyBorder="1"/>
    <xf numFmtId="164" fontId="2" fillId="6" borderId="7" xfId="0" applyNumberFormat="1" applyFont="1" applyFill="1" applyBorder="1"/>
    <xf numFmtId="0" fontId="0" fillId="0" borderId="0" xfId="0" applyBorder="1"/>
    <xf numFmtId="164" fontId="2" fillId="20" borderId="27" xfId="0" applyNumberFormat="1" applyFont="1" applyFill="1" applyBorder="1" applyAlignment="1">
      <alignment horizontal="center"/>
    </xf>
    <xf numFmtId="164" fontId="0" fillId="20" borderId="24" xfId="0" applyNumberFormat="1" applyFont="1" applyFill="1" applyBorder="1"/>
    <xf numFmtId="164" fontId="0" fillId="9" borderId="24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center"/>
    </xf>
    <xf numFmtId="164" fontId="0" fillId="7" borderId="7" xfId="0" applyNumberFormat="1" applyFont="1" applyFill="1" applyBorder="1"/>
    <xf numFmtId="4" fontId="0" fillId="7" borderId="68" xfId="0" applyNumberFormat="1" applyFont="1" applyFill="1" applyBorder="1"/>
    <xf numFmtId="164" fontId="0" fillId="12" borderId="69" xfId="0" applyNumberFormat="1" applyFont="1" applyFill="1" applyBorder="1"/>
    <xf numFmtId="2" fontId="0" fillId="12" borderId="70" xfId="0" applyNumberFormat="1" applyFill="1" applyBorder="1"/>
    <xf numFmtId="164" fontId="0" fillId="8" borderId="70" xfId="0" applyNumberFormat="1" applyFont="1" applyFill="1" applyBorder="1"/>
    <xf numFmtId="164" fontId="3" fillId="16" borderId="71" xfId="0" applyNumberFormat="1" applyFont="1" applyFill="1" applyBorder="1"/>
    <xf numFmtId="4" fontId="0" fillId="0" borderId="72" xfId="0" applyNumberFormat="1" applyFont="1" applyBorder="1"/>
    <xf numFmtId="164" fontId="0" fillId="18" borderId="7" xfId="0" applyNumberFormat="1" applyFont="1" applyFill="1" applyBorder="1"/>
    <xf numFmtId="164" fontId="0" fillId="17" borderId="73" xfId="0" applyNumberFormat="1" applyFont="1" applyFill="1" applyBorder="1"/>
    <xf numFmtId="164" fontId="0" fillId="19" borderId="72" xfId="0" applyNumberFormat="1" applyFont="1" applyFill="1" applyBorder="1"/>
    <xf numFmtId="164" fontId="0" fillId="4" borderId="74" xfId="0" applyNumberFormat="1" applyFont="1" applyFill="1" applyBorder="1"/>
    <xf numFmtId="164" fontId="0" fillId="5" borderId="7" xfId="0" applyNumberFormat="1" applyFont="1" applyFill="1" applyBorder="1"/>
    <xf numFmtId="4" fontId="0" fillId="13" borderId="72" xfId="0" applyNumberFormat="1" applyFill="1" applyBorder="1"/>
    <xf numFmtId="164" fontId="2" fillId="6" borderId="15" xfId="0" applyNumberFormat="1" applyFont="1" applyFill="1" applyBorder="1"/>
    <xf numFmtId="164" fontId="0" fillId="7" borderId="75" xfId="0" applyNumberFormat="1" applyFont="1" applyFill="1" applyBorder="1"/>
    <xf numFmtId="4" fontId="0" fillId="7" borderId="76" xfId="0" applyNumberFormat="1" applyFont="1" applyFill="1" applyBorder="1"/>
    <xf numFmtId="164" fontId="0" fillId="8" borderId="23" xfId="0" applyNumberFormat="1" applyFont="1" applyFill="1" applyBorder="1"/>
    <xf numFmtId="164" fontId="3" fillId="16" borderId="77" xfId="0" applyNumberFormat="1" applyFont="1" applyFill="1" applyBorder="1"/>
    <xf numFmtId="4" fontId="0" fillId="0" borderId="24" xfId="0" applyNumberFormat="1" applyFont="1" applyBorder="1"/>
    <xf numFmtId="164" fontId="0" fillId="18" borderId="75" xfId="0" applyNumberFormat="1" applyFont="1" applyFill="1" applyBorder="1"/>
    <xf numFmtId="164" fontId="0" fillId="17" borderId="78" xfId="0" applyNumberFormat="1" applyFont="1" applyFill="1" applyBorder="1"/>
    <xf numFmtId="164" fontId="0" fillId="19" borderId="24" xfId="0" applyNumberFormat="1" applyFont="1" applyFill="1" applyBorder="1"/>
    <xf numFmtId="164" fontId="0" fillId="4" borderId="79" xfId="0" applyNumberFormat="1" applyFont="1" applyFill="1" applyBorder="1"/>
    <xf numFmtId="164" fontId="0" fillId="5" borderId="75" xfId="0" applyNumberFormat="1" applyFont="1" applyFill="1" applyBorder="1"/>
    <xf numFmtId="4" fontId="0" fillId="13" borderId="24" xfId="0" applyNumberFormat="1" applyFill="1" applyBorder="1"/>
    <xf numFmtId="4" fontId="1" fillId="2" borderId="7" xfId="0" applyNumberFormat="1" applyFont="1" applyFill="1" applyBorder="1" applyAlignment="1">
      <alignment horizontal="center"/>
    </xf>
    <xf numFmtId="4" fontId="1" fillId="2" borderId="80" xfId="0" applyNumberFormat="1" applyFont="1" applyFill="1" applyBorder="1" applyAlignment="1">
      <alignment horizontal="center"/>
    </xf>
    <xf numFmtId="0" fontId="1" fillId="2" borderId="82" xfId="0" applyFont="1" applyFill="1" applyBorder="1" applyAlignment="1">
      <alignment horizontal="center"/>
    </xf>
    <xf numFmtId="164" fontId="2" fillId="6" borderId="83" xfId="0" applyNumberFormat="1" applyFont="1" applyFill="1" applyBorder="1"/>
    <xf numFmtId="4" fontId="1" fillId="2" borderId="38" xfId="0" applyNumberFormat="1" applyFont="1" applyFill="1" applyBorder="1" applyAlignment="1">
      <alignment horizontal="center"/>
    </xf>
    <xf numFmtId="4" fontId="1" fillId="2" borderId="57" xfId="0" applyNumberFormat="1" applyFont="1" applyFill="1" applyBorder="1" applyAlignment="1">
      <alignment horizontal="center"/>
    </xf>
    <xf numFmtId="4" fontId="1" fillId="2" borderId="81" xfId="0" applyNumberFormat="1" applyFont="1" applyFill="1" applyBorder="1" applyAlignment="1">
      <alignment horizont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164" fontId="1" fillId="3" borderId="28" xfId="0" applyNumberFormat="1" applyFont="1" applyFill="1" applyBorder="1" applyAlignment="1">
      <alignment horizontal="center"/>
    </xf>
    <xf numFmtId="164" fontId="1" fillId="3" borderId="29" xfId="0" applyNumberFormat="1" applyFont="1" applyFill="1" applyBorder="1" applyAlignment="1">
      <alignment horizontal="center"/>
    </xf>
    <xf numFmtId="164" fontId="1" fillId="3" borderId="26" xfId="0" applyNumberFormat="1" applyFont="1" applyFill="1" applyBorder="1" applyAlignment="1">
      <alignment horizontal="center"/>
    </xf>
    <xf numFmtId="0" fontId="0" fillId="0" borderId="53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54" xfId="0" applyFont="1" applyBorder="1" applyAlignment="1">
      <alignment horizontal="center" vertical="center"/>
    </xf>
    <xf numFmtId="0" fontId="0" fillId="0" borderId="5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right" vertical="center"/>
    </xf>
    <xf numFmtId="49" fontId="1" fillId="3" borderId="28" xfId="0" applyNumberFormat="1" applyFont="1" applyFill="1" applyBorder="1" applyAlignment="1">
      <alignment horizontal="center"/>
    </xf>
    <xf numFmtId="49" fontId="1" fillId="3" borderId="29" xfId="0" applyNumberFormat="1" applyFont="1" applyFill="1" applyBorder="1" applyAlignment="1">
      <alignment horizontal="center"/>
    </xf>
    <xf numFmtId="49" fontId="1" fillId="3" borderId="26" xfId="0" applyNumberFormat="1" applyFont="1" applyFill="1" applyBorder="1" applyAlignment="1">
      <alignment horizontal="center"/>
    </xf>
    <xf numFmtId="2" fontId="2" fillId="0" borderId="11" xfId="0" applyNumberFormat="1" applyFont="1" applyBorder="1" applyAlignment="1">
      <alignment horizontal="right" vertical="center"/>
    </xf>
    <xf numFmtId="2" fontId="2" fillId="0" borderId="10" xfId="0" applyNumberFormat="1" applyFont="1" applyBorder="1" applyAlignment="1">
      <alignment horizontal="right" vertical="center"/>
    </xf>
    <xf numFmtId="2" fontId="2" fillId="0" borderId="33" xfId="0" applyNumberFormat="1" applyFont="1" applyBorder="1" applyAlignment="1">
      <alignment horizontal="right" vertical="center"/>
    </xf>
    <xf numFmtId="2" fontId="2" fillId="0" borderId="25" xfId="0" applyNumberFormat="1" applyFont="1" applyBorder="1" applyAlignment="1">
      <alignment horizontal="right" vertical="center"/>
    </xf>
    <xf numFmtId="164" fontId="1" fillId="2" borderId="45" xfId="0" applyNumberFormat="1" applyFont="1" applyFill="1" applyBorder="1" applyAlignment="1">
      <alignment horizontal="center"/>
    </xf>
    <xf numFmtId="164" fontId="1" fillId="2" borderId="49" xfId="0" applyNumberFormat="1" applyFont="1" applyFill="1" applyBorder="1" applyAlignment="1">
      <alignment horizontal="center"/>
    </xf>
    <xf numFmtId="164" fontId="1" fillId="2" borderId="52" xfId="0" applyNumberFormat="1" applyFont="1" applyFill="1" applyBorder="1" applyAlignment="1">
      <alignment horizontal="center"/>
    </xf>
    <xf numFmtId="164" fontId="2" fillId="6" borderId="10" xfId="0" applyNumberFormat="1" applyFont="1" applyFill="1" applyBorder="1" applyAlignment="1">
      <alignment horizontal="center"/>
    </xf>
    <xf numFmtId="164" fontId="2" fillId="6" borderId="51" xfId="0" applyNumberFormat="1" applyFont="1" applyFill="1" applyBorder="1" applyAlignment="1">
      <alignment horizontal="center"/>
    </xf>
    <xf numFmtId="164" fontId="2" fillId="6" borderId="25" xfId="0" applyNumberFormat="1" applyFont="1" applyFill="1" applyBorder="1" applyAlignment="1">
      <alignment horizontal="center"/>
    </xf>
    <xf numFmtId="0" fontId="0" fillId="14" borderId="49" xfId="0" applyFill="1" applyBorder="1" applyAlignment="1">
      <alignment horizontal="center"/>
    </xf>
    <xf numFmtId="0" fontId="0" fillId="14" borderId="46" xfId="0" applyFill="1" applyBorder="1" applyAlignment="1">
      <alignment horizontal="center"/>
    </xf>
    <xf numFmtId="0" fontId="2" fillId="9" borderId="49" xfId="0" applyFont="1" applyFill="1" applyBorder="1" applyAlignment="1">
      <alignment horizontal="center" vertical="center" wrapText="1"/>
    </xf>
    <xf numFmtId="0" fontId="2" fillId="9" borderId="46" xfId="0" applyFont="1" applyFill="1" applyBorder="1" applyAlignment="1">
      <alignment horizontal="center" vertical="center" wrapText="1"/>
    </xf>
    <xf numFmtId="0" fontId="2" fillId="9" borderId="51" xfId="0" applyFont="1" applyFill="1" applyBorder="1" applyAlignment="1">
      <alignment horizontal="center" vertical="center" wrapText="1"/>
    </xf>
    <xf numFmtId="0" fontId="2" fillId="9" borderId="47" xfId="0" applyFont="1" applyFill="1" applyBorder="1" applyAlignment="1">
      <alignment horizontal="center" vertical="center" wrapText="1"/>
    </xf>
    <xf numFmtId="164" fontId="2" fillId="0" borderId="26" xfId="0" applyNumberFormat="1" applyFont="1" applyFill="1" applyBorder="1" applyAlignment="1">
      <alignment horizontal="right" vertical="center"/>
    </xf>
    <xf numFmtId="164" fontId="2" fillId="0" borderId="44" xfId="0" applyNumberFormat="1" applyFont="1" applyFill="1" applyBorder="1" applyAlignment="1">
      <alignment horizontal="right" vertical="center"/>
    </xf>
    <xf numFmtId="0" fontId="0" fillId="15" borderId="51" xfId="0" applyFill="1" applyBorder="1" applyAlignment="1">
      <alignment horizontal="center"/>
    </xf>
    <xf numFmtId="0" fontId="0" fillId="15" borderId="47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  <color rgb="FF00FF99"/>
      <color rgb="FFFFB9B9"/>
      <color rgb="FFFF9999"/>
      <color rgb="FF33CC33"/>
      <color rgb="FF00D0CB"/>
      <color rgb="FF00B4B0"/>
      <color rgb="FF009999"/>
      <color rgb="FFBDFFFF"/>
      <color rgb="FFFFEC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76"/>
  <sheetViews>
    <sheetView showGridLines="0" tabSelected="1" topLeftCell="A52" workbookViewId="0">
      <selection activeCell="K17" sqref="K17"/>
    </sheetView>
  </sheetViews>
  <sheetFormatPr defaultRowHeight="15" x14ac:dyDescent="0.25"/>
  <cols>
    <col min="1" max="1" width="3.7109375" customWidth="1"/>
    <col min="2" max="2" width="16.7109375" style="15" bestFit="1" customWidth="1"/>
    <col min="3" max="3" width="16.7109375" customWidth="1"/>
    <col min="4" max="12" width="18.7109375" customWidth="1"/>
    <col min="13" max="13" width="3.7109375" customWidth="1"/>
  </cols>
  <sheetData>
    <row r="1" spans="2:12" x14ac:dyDescent="0.25">
      <c r="B1" s="154" t="s">
        <v>7</v>
      </c>
      <c r="C1" s="155"/>
      <c r="D1" s="155"/>
      <c r="E1" s="155"/>
      <c r="F1" s="155"/>
      <c r="G1" s="155"/>
      <c r="H1" s="155"/>
      <c r="I1" s="155"/>
      <c r="J1" s="155"/>
      <c r="K1" s="155"/>
      <c r="L1" s="156"/>
    </row>
    <row r="2" spans="2:12" ht="15.75" thickBot="1" x14ac:dyDescent="0.3">
      <c r="B2" s="157">
        <f>SUM(D18:E18)</f>
        <v>1634.088</v>
      </c>
      <c r="C2" s="158"/>
      <c r="D2" s="158"/>
      <c r="E2" s="158"/>
      <c r="F2" s="158"/>
      <c r="G2" s="158"/>
      <c r="H2" s="158"/>
      <c r="I2" s="158"/>
      <c r="J2" s="158"/>
      <c r="K2" s="158"/>
      <c r="L2" s="159"/>
    </row>
    <row r="3" spans="2:12" x14ac:dyDescent="0.25">
      <c r="B3" s="57" t="s">
        <v>3</v>
      </c>
      <c r="C3" s="53" t="s">
        <v>13</v>
      </c>
      <c r="D3" s="87">
        <v>758.25</v>
      </c>
      <c r="E3" s="160" t="s">
        <v>17</v>
      </c>
      <c r="F3" s="161"/>
      <c r="G3" s="49">
        <v>20</v>
      </c>
      <c r="H3" s="54" t="s">
        <v>14</v>
      </c>
      <c r="I3" s="50">
        <f>D3*G3/100</f>
        <v>151.65</v>
      </c>
      <c r="J3" s="162" t="s">
        <v>16</v>
      </c>
      <c r="K3" s="163"/>
      <c r="L3" s="166">
        <f>SUM(I3:I4)</f>
        <v>589.56900000000007</v>
      </c>
    </row>
    <row r="4" spans="2:12" ht="15.75" thickBot="1" x14ac:dyDescent="0.3">
      <c r="B4" s="58" t="s">
        <v>4</v>
      </c>
      <c r="C4" s="55" t="s">
        <v>13</v>
      </c>
      <c r="D4" s="88">
        <v>875.83799999999997</v>
      </c>
      <c r="E4" s="168" t="s">
        <v>17</v>
      </c>
      <c r="F4" s="169"/>
      <c r="G4" s="51">
        <v>50</v>
      </c>
      <c r="H4" s="56" t="s">
        <v>15</v>
      </c>
      <c r="I4" s="52">
        <f>D4*G4/100</f>
        <v>437.91900000000004</v>
      </c>
      <c r="J4" s="164"/>
      <c r="K4" s="165"/>
      <c r="L4" s="167"/>
    </row>
    <row r="5" spans="2:12" ht="15.75" thickBot="1" x14ac:dyDescent="0.3">
      <c r="B5" s="14"/>
      <c r="C5" s="2"/>
      <c r="D5" s="3"/>
      <c r="E5" s="3"/>
      <c r="F5" s="3"/>
      <c r="G5" s="3"/>
      <c r="H5" s="3"/>
      <c r="I5" s="3"/>
      <c r="J5" s="2"/>
      <c r="K5" s="2"/>
      <c r="L5" s="2"/>
    </row>
    <row r="6" spans="2:12" x14ac:dyDescent="0.25">
      <c r="B6" s="14"/>
      <c r="C6" s="2"/>
      <c r="D6" s="147" t="s">
        <v>27</v>
      </c>
      <c r="E6" s="148"/>
      <c r="F6" s="148"/>
      <c r="G6" s="148"/>
      <c r="H6" s="148"/>
      <c r="I6" s="149"/>
      <c r="J6" s="1"/>
      <c r="K6" s="65" t="s">
        <v>22</v>
      </c>
      <c r="L6" s="38" t="s">
        <v>23</v>
      </c>
    </row>
    <row r="7" spans="2:12" x14ac:dyDescent="0.25">
      <c r="B7" s="14"/>
      <c r="C7" s="2"/>
      <c r="D7" s="32" t="s">
        <v>5</v>
      </c>
      <c r="E7" s="28" t="s">
        <v>6</v>
      </c>
      <c r="F7" s="29" t="s">
        <v>0</v>
      </c>
      <c r="G7" s="30" t="s">
        <v>2</v>
      </c>
      <c r="H7" s="31" t="s">
        <v>1</v>
      </c>
      <c r="I7" s="96" t="s">
        <v>38</v>
      </c>
      <c r="J7" s="2"/>
      <c r="K7" s="150">
        <f>SUM(D30+D52+D74+E74+F74)*100/B2</f>
        <v>47.800002203063734</v>
      </c>
      <c r="L7" s="152">
        <f>I8*100/B2</f>
        <v>47.800002203063734</v>
      </c>
    </row>
    <row r="8" spans="2:12" ht="15.75" thickBot="1" x14ac:dyDescent="0.3">
      <c r="B8" s="14"/>
      <c r="C8" s="2"/>
      <c r="D8" s="33">
        <v>852.99390000000005</v>
      </c>
      <c r="E8" s="83">
        <v>0</v>
      </c>
      <c r="F8" s="34">
        <v>26.506</v>
      </c>
      <c r="G8" s="27">
        <v>754.58810000000005</v>
      </c>
      <c r="H8" s="98">
        <f>L3</f>
        <v>589.56900000000007</v>
      </c>
      <c r="I8" s="97">
        <f>G8+F8</f>
        <v>781.09410000000003</v>
      </c>
      <c r="J8" s="2"/>
      <c r="K8" s="151"/>
      <c r="L8" s="153"/>
    </row>
    <row r="9" spans="2:12" x14ac:dyDescent="0.25">
      <c r="B9"/>
    </row>
    <row r="10" spans="2:12" ht="15.75" thickBot="1" x14ac:dyDescent="0.3">
      <c r="B10" s="14"/>
      <c r="C10" s="2"/>
      <c r="D10" s="3"/>
      <c r="E10" s="3"/>
      <c r="F10" s="3"/>
      <c r="G10" s="3"/>
      <c r="H10" s="3"/>
      <c r="I10" s="3"/>
      <c r="J10" s="2"/>
      <c r="K10" s="2"/>
      <c r="L10" s="2"/>
    </row>
    <row r="11" spans="2:12" x14ac:dyDescent="0.25">
      <c r="B11" s="14"/>
      <c r="C11" s="2"/>
      <c r="D11" s="147" t="s">
        <v>34</v>
      </c>
      <c r="E11" s="148"/>
      <c r="F11" s="148"/>
      <c r="G11" s="148"/>
      <c r="H11" s="148"/>
      <c r="I11" s="149"/>
      <c r="J11" s="1"/>
      <c r="K11" s="99"/>
      <c r="L11" s="99"/>
    </row>
    <row r="12" spans="2:12" x14ac:dyDescent="0.25">
      <c r="B12" s="14"/>
      <c r="C12" s="2"/>
      <c r="D12" s="32" t="s">
        <v>5</v>
      </c>
      <c r="E12" s="28" t="s">
        <v>6</v>
      </c>
      <c r="F12" s="29" t="s">
        <v>0</v>
      </c>
      <c r="G12" s="30" t="s">
        <v>2</v>
      </c>
      <c r="H12" s="31" t="s">
        <v>38</v>
      </c>
      <c r="I12" s="77" t="s">
        <v>24</v>
      </c>
      <c r="J12" s="2"/>
      <c r="K12" s="146"/>
      <c r="L12" s="146"/>
    </row>
    <row r="13" spans="2:12" ht="15.75" thickBot="1" x14ac:dyDescent="0.3">
      <c r="B13" s="14"/>
      <c r="C13" s="2"/>
      <c r="D13" s="33">
        <f>SUM(D19:E19)</f>
        <v>1043.4589999999998</v>
      </c>
      <c r="E13" s="83">
        <f>SUM(D21:E21)</f>
        <v>209.54599999999999</v>
      </c>
      <c r="F13" s="34">
        <f>SUM(D23:E23)</f>
        <v>26.506</v>
      </c>
      <c r="G13" s="27">
        <f>SUM(D24:E24)</f>
        <v>354.577</v>
      </c>
      <c r="H13" s="35">
        <f>I8</f>
        <v>781.09410000000003</v>
      </c>
      <c r="I13" s="78">
        <f>H13-G13-F13</f>
        <v>400.01110000000006</v>
      </c>
      <c r="J13" s="2"/>
      <c r="K13" s="146"/>
      <c r="L13" s="146"/>
    </row>
    <row r="14" spans="2:12" ht="15.75" thickBot="1" x14ac:dyDescent="0.3">
      <c r="B14" s="14"/>
      <c r="C14" s="2"/>
      <c r="D14" s="5"/>
      <c r="E14" s="5"/>
      <c r="F14" s="5"/>
      <c r="G14" s="5"/>
      <c r="H14" s="4"/>
      <c r="I14" s="4"/>
      <c r="J14" s="4"/>
      <c r="K14" s="2"/>
      <c r="L14" s="2"/>
    </row>
    <row r="15" spans="2:12" x14ac:dyDescent="0.25">
      <c r="B15" s="140" t="s">
        <v>8</v>
      </c>
      <c r="C15" s="141"/>
      <c r="D15" s="46" t="s">
        <v>28</v>
      </c>
      <c r="E15" s="125" t="s">
        <v>28</v>
      </c>
      <c r="F15" s="66"/>
      <c r="G15" s="66"/>
      <c r="H15" s="66"/>
      <c r="I15" s="66"/>
      <c r="J15" s="6"/>
      <c r="K15" s="7"/>
      <c r="L15" s="7"/>
    </row>
    <row r="16" spans="2:12" x14ac:dyDescent="0.25">
      <c r="B16" s="142" t="s">
        <v>26</v>
      </c>
      <c r="C16" s="143"/>
      <c r="D16" s="129" t="s">
        <v>29</v>
      </c>
      <c r="E16" s="130" t="s">
        <v>32</v>
      </c>
      <c r="F16" s="66"/>
      <c r="G16" s="66"/>
      <c r="H16" s="66"/>
      <c r="I16" s="66"/>
      <c r="J16" s="6"/>
      <c r="K16" s="7"/>
      <c r="L16" s="7"/>
    </row>
    <row r="17" spans="2:12" ht="15.75" thickBot="1" x14ac:dyDescent="0.3">
      <c r="B17" s="144" t="s">
        <v>9</v>
      </c>
      <c r="C17" s="145"/>
      <c r="D17" s="47" t="s">
        <v>30</v>
      </c>
      <c r="E17" s="72" t="s">
        <v>30</v>
      </c>
      <c r="F17" s="67"/>
      <c r="G17" s="67"/>
      <c r="H17" s="67"/>
      <c r="I17" s="67"/>
      <c r="J17" s="8"/>
      <c r="K17" s="8"/>
      <c r="L17" s="8"/>
    </row>
    <row r="18" spans="2:12" ht="15.75" thickBot="1" x14ac:dyDescent="0.3">
      <c r="B18" s="92" t="s">
        <v>10</v>
      </c>
      <c r="C18" s="59" t="s">
        <v>11</v>
      </c>
      <c r="D18" s="60">
        <v>8.9930000000000003</v>
      </c>
      <c r="E18" s="61">
        <v>1625.095</v>
      </c>
      <c r="F18" s="68"/>
      <c r="G18" s="68"/>
      <c r="H18" s="68"/>
      <c r="I18" s="68"/>
      <c r="J18" s="9"/>
      <c r="K18" s="9"/>
      <c r="L18" s="9"/>
    </row>
    <row r="19" spans="2:12" x14ac:dyDescent="0.25">
      <c r="B19" s="135" t="s">
        <v>5</v>
      </c>
      <c r="C19" s="16" t="s">
        <v>11</v>
      </c>
      <c r="D19" s="22">
        <v>8.9930000000000003</v>
      </c>
      <c r="E19" s="39">
        <v>1034.4659999999999</v>
      </c>
      <c r="F19" s="11"/>
      <c r="G19" s="11"/>
      <c r="H19" s="11"/>
      <c r="I19" s="11"/>
      <c r="J19" s="10"/>
      <c r="K19" s="10"/>
      <c r="L19" s="10"/>
    </row>
    <row r="20" spans="2:12" x14ac:dyDescent="0.25">
      <c r="B20" s="133"/>
      <c r="C20" s="80" t="s">
        <v>12</v>
      </c>
      <c r="D20" s="36">
        <f>D19*100/D13</f>
        <v>0.8618450748903409</v>
      </c>
      <c r="E20" s="40">
        <f>E19*100/D13</f>
        <v>99.13815492510966</v>
      </c>
      <c r="F20" s="69"/>
      <c r="G20" s="69"/>
      <c r="H20" s="69"/>
      <c r="I20" s="69"/>
      <c r="J20" s="10"/>
      <c r="K20" s="10"/>
      <c r="L20" s="10"/>
    </row>
    <row r="21" spans="2:12" x14ac:dyDescent="0.25">
      <c r="B21" s="132" t="s">
        <v>6</v>
      </c>
      <c r="C21" s="79" t="s">
        <v>11</v>
      </c>
      <c r="D21" s="81">
        <v>0</v>
      </c>
      <c r="E21" s="82">
        <v>209.54599999999999</v>
      </c>
      <c r="F21" s="11"/>
      <c r="G21" s="69"/>
      <c r="H21" s="69"/>
      <c r="I21" s="69"/>
      <c r="J21" s="10"/>
      <c r="K21" s="10"/>
      <c r="L21" s="10"/>
    </row>
    <row r="22" spans="2:12" x14ac:dyDescent="0.25">
      <c r="B22" s="133"/>
      <c r="C22" s="17" t="s">
        <v>12</v>
      </c>
      <c r="D22" s="84">
        <f>D21*100/E13</f>
        <v>0</v>
      </c>
      <c r="E22" s="85">
        <f>E21*100/E13</f>
        <v>100</v>
      </c>
      <c r="F22" s="93"/>
      <c r="G22" s="11"/>
      <c r="H22" s="11"/>
      <c r="I22" s="11"/>
      <c r="J22" s="10"/>
      <c r="K22" s="10"/>
      <c r="L22" s="10"/>
    </row>
    <row r="23" spans="2:12" x14ac:dyDescent="0.25">
      <c r="B23" s="90" t="s">
        <v>0</v>
      </c>
      <c r="C23" s="18" t="s">
        <v>11</v>
      </c>
      <c r="D23" s="23">
        <v>0</v>
      </c>
      <c r="E23" s="41">
        <v>26.506</v>
      </c>
      <c r="F23" s="11"/>
      <c r="G23" s="11"/>
      <c r="H23" s="11"/>
      <c r="I23" s="11"/>
      <c r="J23" s="10"/>
      <c r="K23" s="10"/>
      <c r="L23" s="10"/>
    </row>
    <row r="24" spans="2:12" x14ac:dyDescent="0.25">
      <c r="B24" s="132" t="s">
        <v>2</v>
      </c>
      <c r="C24" s="19" t="s">
        <v>11</v>
      </c>
      <c r="D24" s="62">
        <v>0</v>
      </c>
      <c r="E24" s="63">
        <v>354.577</v>
      </c>
      <c r="F24" s="70"/>
      <c r="G24" s="70"/>
      <c r="H24" s="70"/>
      <c r="I24" s="70"/>
      <c r="J24" s="10"/>
      <c r="K24" s="48"/>
      <c r="L24" s="10"/>
    </row>
    <row r="25" spans="2:12" ht="15.75" thickBot="1" x14ac:dyDescent="0.3">
      <c r="B25" s="134"/>
      <c r="C25" s="86" t="s">
        <v>12</v>
      </c>
      <c r="D25" s="37">
        <f>D24*100/G13</f>
        <v>0</v>
      </c>
      <c r="E25" s="42">
        <f>E24*100/G13</f>
        <v>99.999999999999986</v>
      </c>
      <c r="F25" s="69"/>
      <c r="G25" s="69"/>
      <c r="H25" s="69"/>
      <c r="I25" s="69"/>
      <c r="J25" s="11"/>
      <c r="K25" s="11"/>
      <c r="L25" s="11"/>
    </row>
    <row r="26" spans="2:12" x14ac:dyDescent="0.25">
      <c r="B26" s="135" t="s">
        <v>19</v>
      </c>
      <c r="C26" s="59" t="s">
        <v>20</v>
      </c>
      <c r="D26" s="64">
        <f>($I$13-$E$13)*D20%</f>
        <v>1.6415140837349633</v>
      </c>
      <c r="E26" s="89">
        <f t="shared" ref="E26" si="0">($I$13-$E$13)*E20%</f>
        <v>188.8235859162651</v>
      </c>
      <c r="F26" s="11"/>
      <c r="G26" s="11"/>
      <c r="H26" s="11"/>
      <c r="I26" s="11"/>
      <c r="J26" s="11"/>
      <c r="K26" s="11"/>
      <c r="L26" s="11"/>
    </row>
    <row r="27" spans="2:12" x14ac:dyDescent="0.25">
      <c r="B27" s="136"/>
      <c r="C27" s="73" t="s">
        <v>21</v>
      </c>
      <c r="D27" s="74">
        <f>D21</f>
        <v>0</v>
      </c>
      <c r="E27" s="75">
        <f>E21</f>
        <v>209.54599999999999</v>
      </c>
      <c r="F27" s="11"/>
      <c r="G27" s="11"/>
      <c r="H27" s="11"/>
      <c r="I27" s="11"/>
      <c r="J27" s="11"/>
      <c r="K27" s="11"/>
      <c r="L27" s="11"/>
    </row>
    <row r="28" spans="2:12" ht="15.75" thickBot="1" x14ac:dyDescent="0.3">
      <c r="B28" s="134"/>
      <c r="C28" s="20" t="s">
        <v>25</v>
      </c>
      <c r="D28" s="76">
        <f>D27+D26</f>
        <v>1.6415140837349633</v>
      </c>
      <c r="E28" s="78">
        <f>E27+E26</f>
        <v>398.36958591626512</v>
      </c>
      <c r="F28" s="11"/>
      <c r="G28" s="11"/>
      <c r="H28" s="11"/>
      <c r="I28" s="11"/>
      <c r="J28" s="11"/>
      <c r="K28" s="11"/>
      <c r="L28" s="11"/>
    </row>
    <row r="29" spans="2:12" ht="15.75" thickBot="1" x14ac:dyDescent="0.3">
      <c r="B29" s="91" t="s">
        <v>18</v>
      </c>
      <c r="C29" s="20" t="s">
        <v>11</v>
      </c>
      <c r="D29" s="24">
        <v>0</v>
      </c>
      <c r="E29" s="43">
        <v>0</v>
      </c>
      <c r="F29" s="11"/>
      <c r="G29" s="11"/>
      <c r="H29" s="11"/>
      <c r="I29" s="11"/>
      <c r="J29" s="10"/>
      <c r="K29" s="10"/>
      <c r="L29" s="10"/>
    </row>
    <row r="30" spans="2:12" x14ac:dyDescent="0.25">
      <c r="B30" s="135" t="s">
        <v>1</v>
      </c>
      <c r="C30" s="16" t="s">
        <v>11</v>
      </c>
      <c r="D30" s="25">
        <f>D23+D24+D28</f>
        <v>1.6415140837349633</v>
      </c>
      <c r="E30" s="44">
        <f>E23+E24+E28</f>
        <v>779.45258591626509</v>
      </c>
      <c r="F30" s="11"/>
      <c r="G30" s="11"/>
      <c r="H30" s="11"/>
      <c r="I30" s="11"/>
      <c r="J30" s="11"/>
      <c r="K30" s="11"/>
      <c r="L30" s="11"/>
    </row>
    <row r="31" spans="2:12" ht="15.75" thickBot="1" x14ac:dyDescent="0.3">
      <c r="B31" s="134"/>
      <c r="C31" s="21" t="s">
        <v>12</v>
      </c>
      <c r="D31" s="26">
        <f>D30*100/D18</f>
        <v>18.253242341098225</v>
      </c>
      <c r="E31" s="45">
        <f>E30*100/E18</f>
        <v>47.963508958938711</v>
      </c>
      <c r="F31" s="71"/>
      <c r="G31" s="71"/>
      <c r="H31" s="71"/>
      <c r="I31" s="71"/>
      <c r="J31" s="12"/>
    </row>
    <row r="32" spans="2:12" ht="15.75" thickBot="1" x14ac:dyDescent="0.3">
      <c r="F32" s="13"/>
      <c r="G32" s="13"/>
      <c r="H32" s="13"/>
      <c r="I32" s="13"/>
    </row>
    <row r="33" spans="2:9" x14ac:dyDescent="0.25">
      <c r="D33" s="137" t="s">
        <v>33</v>
      </c>
      <c r="E33" s="138"/>
      <c r="F33" s="138"/>
      <c r="G33" s="138"/>
      <c r="H33" s="138"/>
      <c r="I33" s="139"/>
    </row>
    <row r="34" spans="2:9" x14ac:dyDescent="0.25">
      <c r="D34" s="32" t="s">
        <v>5</v>
      </c>
      <c r="E34" s="28" t="s">
        <v>6</v>
      </c>
      <c r="F34" s="29" t="s">
        <v>0</v>
      </c>
      <c r="G34" s="30" t="s">
        <v>2</v>
      </c>
      <c r="H34" s="31" t="s">
        <v>1</v>
      </c>
      <c r="I34" s="77" t="s">
        <v>24</v>
      </c>
    </row>
    <row r="35" spans="2:9" ht="15.75" thickBot="1" x14ac:dyDescent="0.3">
      <c r="D35" s="33">
        <f>SUM(D41:F41)</f>
        <v>1034.4660000000001</v>
      </c>
      <c r="E35" s="83">
        <f>SUM(D43:F43)</f>
        <v>209.54599999999999</v>
      </c>
      <c r="F35" s="34">
        <f>SUM(D45:F45)</f>
        <v>26.506</v>
      </c>
      <c r="G35" s="27">
        <f>SUM(D46:F46)</f>
        <v>354.577</v>
      </c>
      <c r="H35" s="35">
        <f>E30</f>
        <v>779.45258591626509</v>
      </c>
      <c r="I35" s="78">
        <f>H35-G35-F35</f>
        <v>398.36958591626512</v>
      </c>
    </row>
    <row r="36" spans="2:9" ht="15.75" thickBot="1" x14ac:dyDescent="0.3"/>
    <row r="37" spans="2:9" x14ac:dyDescent="0.25">
      <c r="B37" s="140" t="s">
        <v>8</v>
      </c>
      <c r="C37" s="141"/>
      <c r="D37" s="46" t="s">
        <v>28</v>
      </c>
      <c r="E37" s="125" t="s">
        <v>28</v>
      </c>
      <c r="F37" s="66"/>
    </row>
    <row r="38" spans="2:9" x14ac:dyDescent="0.25">
      <c r="B38" s="142" t="s">
        <v>26</v>
      </c>
      <c r="C38" s="143"/>
      <c r="D38" s="129" t="s">
        <v>31</v>
      </c>
      <c r="E38" s="130" t="s">
        <v>35</v>
      </c>
      <c r="F38" s="66"/>
    </row>
    <row r="39" spans="2:9" ht="15.75" thickBot="1" x14ac:dyDescent="0.3">
      <c r="B39" s="144" t="s">
        <v>9</v>
      </c>
      <c r="C39" s="145"/>
      <c r="D39" s="47" t="s">
        <v>30</v>
      </c>
      <c r="E39" s="72" t="s">
        <v>30</v>
      </c>
      <c r="F39" s="67"/>
    </row>
    <row r="40" spans="2:9" ht="15.75" thickBot="1" x14ac:dyDescent="0.3">
      <c r="B40" s="92" t="s">
        <v>10</v>
      </c>
      <c r="C40" s="59" t="s">
        <v>11</v>
      </c>
      <c r="D40" s="128">
        <f>SUM(D41,D43,D45,D46)</f>
        <v>591.73900000000003</v>
      </c>
      <c r="E40" s="94">
        <f t="shared" ref="E40" si="1">SUM(E41,E43,E45,E46)</f>
        <v>1033.356</v>
      </c>
      <c r="F40" s="68"/>
    </row>
    <row r="41" spans="2:9" x14ac:dyDescent="0.25">
      <c r="B41" s="135" t="s">
        <v>5</v>
      </c>
      <c r="C41" s="16" t="s">
        <v>11</v>
      </c>
      <c r="D41" s="22">
        <v>493.28500000000003</v>
      </c>
      <c r="E41" s="39">
        <v>541.18100000000004</v>
      </c>
      <c r="F41" s="11"/>
    </row>
    <row r="42" spans="2:9" x14ac:dyDescent="0.25">
      <c r="B42" s="133"/>
      <c r="C42" s="80" t="s">
        <v>12</v>
      </c>
      <c r="D42" s="36">
        <f>D41*100/D35</f>
        <v>47.68498916349111</v>
      </c>
      <c r="E42" s="40">
        <f>E41*100/D35</f>
        <v>52.315010836508883</v>
      </c>
      <c r="F42" s="69"/>
    </row>
    <row r="43" spans="2:9" x14ac:dyDescent="0.25">
      <c r="B43" s="132" t="s">
        <v>6</v>
      </c>
      <c r="C43" s="79" t="s">
        <v>11</v>
      </c>
      <c r="D43" s="81">
        <v>96.387</v>
      </c>
      <c r="E43" s="82">
        <v>113.15900000000001</v>
      </c>
      <c r="F43" s="11"/>
    </row>
    <row r="44" spans="2:9" x14ac:dyDescent="0.25">
      <c r="B44" s="133"/>
      <c r="C44" s="17" t="s">
        <v>12</v>
      </c>
      <c r="D44" s="84">
        <f>D43*100/E35</f>
        <v>45.998014755709967</v>
      </c>
      <c r="E44" s="85">
        <f>E43*100/E35</f>
        <v>54.001985244290047</v>
      </c>
      <c r="F44" s="93"/>
    </row>
    <row r="45" spans="2:9" x14ac:dyDescent="0.25">
      <c r="B45" s="90" t="s">
        <v>0</v>
      </c>
      <c r="C45" s="18" t="s">
        <v>11</v>
      </c>
      <c r="D45" s="23">
        <v>0</v>
      </c>
      <c r="E45" s="41">
        <v>26.506</v>
      </c>
      <c r="F45" s="11"/>
    </row>
    <row r="46" spans="2:9" x14ac:dyDescent="0.25">
      <c r="B46" s="132" t="s">
        <v>2</v>
      </c>
      <c r="C46" s="19" t="s">
        <v>11</v>
      </c>
      <c r="D46" s="62">
        <v>2.0670000000000002</v>
      </c>
      <c r="E46" s="63">
        <v>352.51</v>
      </c>
      <c r="F46" s="70"/>
    </row>
    <row r="47" spans="2:9" ht="15.75" thickBot="1" x14ac:dyDescent="0.3">
      <c r="B47" s="134"/>
      <c r="C47" s="86" t="s">
        <v>12</v>
      </c>
      <c r="D47" s="37">
        <f>D46*100/G35</f>
        <v>0.5829481325635899</v>
      </c>
      <c r="E47" s="42">
        <f>E46*100/G35</f>
        <v>99.417051867436413</v>
      </c>
      <c r="F47" s="69"/>
    </row>
    <row r="48" spans="2:9" x14ac:dyDescent="0.25">
      <c r="B48" s="135" t="s">
        <v>19</v>
      </c>
      <c r="C48" s="59" t="s">
        <v>20</v>
      </c>
      <c r="D48" s="64">
        <f>($I$35-$E$35)*D42%</f>
        <v>90.040506482286347</v>
      </c>
      <c r="E48" s="89">
        <f t="shared" ref="E48" si="2">($I$35-$E$35)*E42%</f>
        <v>98.783079433978756</v>
      </c>
      <c r="F48" s="11"/>
    </row>
    <row r="49" spans="2:9" x14ac:dyDescent="0.25">
      <c r="B49" s="136"/>
      <c r="C49" s="73" t="s">
        <v>21</v>
      </c>
      <c r="D49" s="74">
        <f>D43</f>
        <v>96.387</v>
      </c>
      <c r="E49" s="75">
        <f>E43</f>
        <v>113.15900000000001</v>
      </c>
      <c r="F49" s="11"/>
    </row>
    <row r="50" spans="2:9" ht="15.75" thickBot="1" x14ac:dyDescent="0.3">
      <c r="B50" s="134"/>
      <c r="C50" s="20" t="s">
        <v>25</v>
      </c>
      <c r="D50" s="76">
        <f>D49+D48</f>
        <v>186.42750648228633</v>
      </c>
      <c r="E50" s="78">
        <f t="shared" ref="E50" si="3">E49+E48</f>
        <v>211.94207943397876</v>
      </c>
      <c r="F50" s="11"/>
    </row>
    <row r="51" spans="2:9" ht="15.75" thickBot="1" x14ac:dyDescent="0.3">
      <c r="B51" s="91" t="s">
        <v>18</v>
      </c>
      <c r="C51" s="20" t="s">
        <v>11</v>
      </c>
      <c r="D51" s="24">
        <v>0</v>
      </c>
      <c r="E51" s="43">
        <v>0</v>
      </c>
      <c r="F51" s="11"/>
    </row>
    <row r="52" spans="2:9" x14ac:dyDescent="0.25">
      <c r="B52" s="135" t="s">
        <v>1</v>
      </c>
      <c r="C52" s="16" t="s">
        <v>11</v>
      </c>
      <c r="D52" s="25">
        <f>D45+D46+D50</f>
        <v>188.49450648228634</v>
      </c>
      <c r="E52" s="44">
        <f>E45+E46+E50</f>
        <v>590.9580794339787</v>
      </c>
      <c r="F52" s="11"/>
    </row>
    <row r="53" spans="2:9" ht="15.75" thickBot="1" x14ac:dyDescent="0.3">
      <c r="B53" s="134"/>
      <c r="C53" s="21" t="s">
        <v>12</v>
      </c>
      <c r="D53" s="26">
        <f>D52*100/D40</f>
        <v>31.85433214344269</v>
      </c>
      <c r="E53" s="45">
        <f>E52*100/E40</f>
        <v>57.188237106474311</v>
      </c>
      <c r="F53" s="71"/>
    </row>
    <row r="54" spans="2:9" ht="15.75" thickBot="1" x14ac:dyDescent="0.3"/>
    <row r="55" spans="2:9" x14ac:dyDescent="0.25">
      <c r="D55" s="137" t="s">
        <v>36</v>
      </c>
      <c r="E55" s="138"/>
      <c r="F55" s="138"/>
      <c r="G55" s="138"/>
      <c r="H55" s="138"/>
      <c r="I55" s="139"/>
    </row>
    <row r="56" spans="2:9" x14ac:dyDescent="0.25">
      <c r="D56" s="32" t="s">
        <v>5</v>
      </c>
      <c r="E56" s="28" t="s">
        <v>6</v>
      </c>
      <c r="F56" s="29" t="s">
        <v>0</v>
      </c>
      <c r="G56" s="30" t="s">
        <v>2</v>
      </c>
      <c r="H56" s="31" t="s">
        <v>1</v>
      </c>
      <c r="I56" s="77" t="s">
        <v>24</v>
      </c>
    </row>
    <row r="57" spans="2:9" ht="15.75" thickBot="1" x14ac:dyDescent="0.3">
      <c r="D57" s="33">
        <f>SUM(D63:F63)</f>
        <v>541.18100000000004</v>
      </c>
      <c r="E57" s="83">
        <f>SUM(D65:F65)</f>
        <v>113.15900000000001</v>
      </c>
      <c r="F57" s="34">
        <f>SUM(D67:F67)</f>
        <v>26.506</v>
      </c>
      <c r="G57" s="27">
        <f>SUM(D68:F68)</f>
        <v>352.51</v>
      </c>
      <c r="H57" s="35">
        <f>E52</f>
        <v>590.9580794339787</v>
      </c>
      <c r="I57" s="78">
        <f>H57-G57-F57</f>
        <v>211.94207943397871</v>
      </c>
    </row>
    <row r="58" spans="2:9" ht="15.75" thickBot="1" x14ac:dyDescent="0.3"/>
    <row r="59" spans="2:9" x14ac:dyDescent="0.25">
      <c r="B59" s="140" t="s">
        <v>8</v>
      </c>
      <c r="C59" s="141"/>
      <c r="D59" s="46" t="s">
        <v>28</v>
      </c>
      <c r="E59" s="126" t="s">
        <v>37</v>
      </c>
      <c r="F59" s="125" t="s">
        <v>28</v>
      </c>
    </row>
    <row r="60" spans="2:9" x14ac:dyDescent="0.25">
      <c r="B60" s="142" t="s">
        <v>26</v>
      </c>
      <c r="C60" s="143"/>
      <c r="D60" s="129" t="s">
        <v>29</v>
      </c>
      <c r="E60" s="131" t="s">
        <v>32</v>
      </c>
      <c r="F60" s="130" t="s">
        <v>31</v>
      </c>
    </row>
    <row r="61" spans="2:9" ht="15.75" thickBot="1" x14ac:dyDescent="0.3">
      <c r="B61" s="144" t="s">
        <v>9</v>
      </c>
      <c r="C61" s="145"/>
      <c r="D61" s="47" t="s">
        <v>30</v>
      </c>
      <c r="E61" s="127" t="s">
        <v>30</v>
      </c>
      <c r="F61" s="72" t="s">
        <v>30</v>
      </c>
    </row>
    <row r="62" spans="2:9" ht="15.75" thickBot="1" x14ac:dyDescent="0.3">
      <c r="B62" s="92" t="s">
        <v>10</v>
      </c>
      <c r="C62" s="59" t="s">
        <v>11</v>
      </c>
      <c r="D62" s="60">
        <f>SUM(D63,D65,D67,D68)</f>
        <v>389.32699999999994</v>
      </c>
      <c r="E62" s="113">
        <f t="shared" ref="E62" si="4">SUM(E63,E65,E67,E68)</f>
        <v>216.65800000000002</v>
      </c>
      <c r="F62" s="94">
        <f>SUM(F63,F65,F67,F68)</f>
        <v>427.37099999999998</v>
      </c>
    </row>
    <row r="63" spans="2:9" x14ac:dyDescent="0.25">
      <c r="B63" s="135" t="s">
        <v>5</v>
      </c>
      <c r="C63" s="16" t="s">
        <v>11</v>
      </c>
      <c r="D63" s="22">
        <v>204.559</v>
      </c>
      <c r="E63" s="114">
        <v>103.42</v>
      </c>
      <c r="F63" s="100">
        <v>233.202</v>
      </c>
    </row>
    <row r="64" spans="2:9" x14ac:dyDescent="0.25">
      <c r="B64" s="133"/>
      <c r="C64" s="80" t="s">
        <v>12</v>
      </c>
      <c r="D64" s="36">
        <f>D63*100/D57</f>
        <v>37.798629294080911</v>
      </c>
      <c r="E64" s="115">
        <f>E63*100/D57</f>
        <v>19.110057448432222</v>
      </c>
      <c r="F64" s="101">
        <f>F63*100/D57</f>
        <v>43.091313257486867</v>
      </c>
    </row>
    <row r="65" spans="2:6" x14ac:dyDescent="0.25">
      <c r="B65" s="132" t="s">
        <v>6</v>
      </c>
      <c r="C65" s="79" t="s">
        <v>11</v>
      </c>
      <c r="D65" s="81">
        <v>54.322000000000003</v>
      </c>
      <c r="E65" s="81">
        <v>3.8919999999999999</v>
      </c>
      <c r="F65" s="102">
        <v>54.945</v>
      </c>
    </row>
    <row r="66" spans="2:6" x14ac:dyDescent="0.25">
      <c r="B66" s="133"/>
      <c r="C66" s="17" t="s">
        <v>12</v>
      </c>
      <c r="D66" s="84">
        <f>D65*100/E57</f>
        <v>48.005019485856188</v>
      </c>
      <c r="E66" s="84">
        <f>E65*100/E57</f>
        <v>3.4394082662448411</v>
      </c>
      <c r="F66" s="103">
        <f>F65*100/E57</f>
        <v>48.555572247898972</v>
      </c>
    </row>
    <row r="67" spans="2:6" x14ac:dyDescent="0.25">
      <c r="B67" s="90" t="s">
        <v>0</v>
      </c>
      <c r="C67" s="18" t="s">
        <v>11</v>
      </c>
      <c r="D67" s="23">
        <v>4.9669999999999996</v>
      </c>
      <c r="E67" s="116">
        <v>8.4949999999999992</v>
      </c>
      <c r="F67" s="104">
        <v>13.044</v>
      </c>
    </row>
    <row r="68" spans="2:6" x14ac:dyDescent="0.25">
      <c r="B68" s="132" t="s">
        <v>2</v>
      </c>
      <c r="C68" s="19" t="s">
        <v>11</v>
      </c>
      <c r="D68" s="62">
        <v>125.479</v>
      </c>
      <c r="E68" s="117">
        <v>100.851</v>
      </c>
      <c r="F68" s="105">
        <v>126.18</v>
      </c>
    </row>
    <row r="69" spans="2:6" ht="15.75" thickBot="1" x14ac:dyDescent="0.3">
      <c r="B69" s="134"/>
      <c r="C69" s="86" t="s">
        <v>12</v>
      </c>
      <c r="D69" s="37">
        <f>D68*100/G57</f>
        <v>35.595869620719981</v>
      </c>
      <c r="E69" s="118">
        <f>E68*100/G57</f>
        <v>28.609401151740379</v>
      </c>
      <c r="F69" s="106">
        <f>F68*100/G57</f>
        <v>35.794729227539648</v>
      </c>
    </row>
    <row r="70" spans="2:6" x14ac:dyDescent="0.25">
      <c r="B70" s="135" t="s">
        <v>19</v>
      </c>
      <c r="C70" s="59" t="s">
        <v>20</v>
      </c>
      <c r="D70" s="64">
        <f>($I$57-$E$57)*D64%</f>
        <v>37.338650000527089</v>
      </c>
      <c r="E70" s="119">
        <f>($I$57-$E$57)*E64%</f>
        <v>18.877503229163764</v>
      </c>
      <c r="F70" s="107">
        <f>($I$57-$E$57)*F64%</f>
        <v>42.566926204287846</v>
      </c>
    </row>
    <row r="71" spans="2:6" x14ac:dyDescent="0.25">
      <c r="B71" s="136"/>
      <c r="C71" s="73" t="s">
        <v>21</v>
      </c>
      <c r="D71" s="74">
        <f>D65</f>
        <v>54.322000000000003</v>
      </c>
      <c r="E71" s="120">
        <f>E65</f>
        <v>3.8919999999999999</v>
      </c>
      <c r="F71" s="108">
        <f>F65</f>
        <v>54.945</v>
      </c>
    </row>
    <row r="72" spans="2:6" ht="15.75" thickBot="1" x14ac:dyDescent="0.3">
      <c r="B72" s="134"/>
      <c r="C72" s="20" t="s">
        <v>25</v>
      </c>
      <c r="D72" s="76">
        <f>D71+D70</f>
        <v>91.660650000527085</v>
      </c>
      <c r="E72" s="121">
        <f t="shared" ref="E72" si="5">E71+E70</f>
        <v>22.769503229163764</v>
      </c>
      <c r="F72" s="109">
        <f t="shared" ref="F72" si="6">F71+F70</f>
        <v>97.511926204287846</v>
      </c>
    </row>
    <row r="73" spans="2:6" ht="15.75" thickBot="1" x14ac:dyDescent="0.3">
      <c r="B73" s="91" t="s">
        <v>18</v>
      </c>
      <c r="C73" s="20" t="s">
        <v>11</v>
      </c>
      <c r="D73" s="24">
        <v>0</v>
      </c>
      <c r="E73" s="122">
        <v>0</v>
      </c>
      <c r="F73" s="110">
        <v>0</v>
      </c>
    </row>
    <row r="74" spans="2:6" x14ac:dyDescent="0.25">
      <c r="B74" s="135" t="s">
        <v>1</v>
      </c>
      <c r="C74" s="16" t="s">
        <v>11</v>
      </c>
      <c r="D74" s="25">
        <f>D67+D68+D72</f>
        <v>222.10665000052708</v>
      </c>
      <c r="E74" s="123">
        <f>E67+E68+E72</f>
        <v>132.11550322916378</v>
      </c>
      <c r="F74" s="111">
        <f>F67+F68+F72</f>
        <v>236.73592620428786</v>
      </c>
    </row>
    <row r="75" spans="2:6" ht="15.75" thickBot="1" x14ac:dyDescent="0.3">
      <c r="B75" s="134"/>
      <c r="C75" s="21" t="s">
        <v>12</v>
      </c>
      <c r="D75" s="26">
        <f>D74*100/D62</f>
        <v>57.048868945777485</v>
      </c>
      <c r="E75" s="124">
        <f>E74*100/E62</f>
        <v>60.978825258778237</v>
      </c>
      <c r="F75" s="112">
        <f>F74*100/F62</f>
        <v>55.393540086783581</v>
      </c>
    </row>
    <row r="76" spans="2:6" x14ac:dyDescent="0.25">
      <c r="F76" s="95"/>
    </row>
  </sheetData>
  <mergeCells count="38">
    <mergeCell ref="D6:I6"/>
    <mergeCell ref="K7:K8"/>
    <mergeCell ref="L7:L8"/>
    <mergeCell ref="B1:L1"/>
    <mergeCell ref="B2:L2"/>
    <mergeCell ref="E3:F3"/>
    <mergeCell ref="J3:K4"/>
    <mergeCell ref="L3:L4"/>
    <mergeCell ref="E4:F4"/>
    <mergeCell ref="K12:K13"/>
    <mergeCell ref="L12:L13"/>
    <mergeCell ref="D11:I11"/>
    <mergeCell ref="B43:B44"/>
    <mergeCell ref="B46:B47"/>
    <mergeCell ref="B30:B31"/>
    <mergeCell ref="B24:B25"/>
    <mergeCell ref="B19:B20"/>
    <mergeCell ref="B15:C15"/>
    <mergeCell ref="B16:C16"/>
    <mergeCell ref="B17:C17"/>
    <mergeCell ref="B26:B28"/>
    <mergeCell ref="B21:B22"/>
    <mergeCell ref="B48:B50"/>
    <mergeCell ref="B52:B53"/>
    <mergeCell ref="D33:I33"/>
    <mergeCell ref="B37:C37"/>
    <mergeCell ref="B38:C38"/>
    <mergeCell ref="B39:C39"/>
    <mergeCell ref="B41:B42"/>
    <mergeCell ref="B65:B66"/>
    <mergeCell ref="B68:B69"/>
    <mergeCell ref="B70:B72"/>
    <mergeCell ref="B74:B75"/>
    <mergeCell ref="D55:I55"/>
    <mergeCell ref="B59:C59"/>
    <mergeCell ref="B60:C60"/>
    <mergeCell ref="B61:C61"/>
    <mergeCell ref="B63:B64"/>
  </mergeCells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Aplicação do Art 41 § 1º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Evandro Muller</dc:creator>
  <cp:lastModifiedBy>Evandro Muller</cp:lastModifiedBy>
  <dcterms:created xsi:type="dcterms:W3CDTF">2023-04-10T20:13:19Z</dcterms:created>
  <dcterms:modified xsi:type="dcterms:W3CDTF">2026-07-09T12:32:55Z</dcterms:modified>
</cp:coreProperties>
</file>